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2" windowHeight="895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<sst xmlns="http://schemas.openxmlformats.org/spreadsheetml/2006/main" count="106" uniqueCount="85">
  <si>
    <t>О Т Р И М А Н О :</t>
  </si>
  <si>
    <t xml:space="preserve"> </t>
  </si>
  <si>
    <t>ЄСВ 22%</t>
  </si>
  <si>
    <t>Юридичні послуги</t>
  </si>
  <si>
    <t>Всього витрачено:</t>
  </si>
  <si>
    <t>від власників гаражних боксів</t>
  </si>
  <si>
    <t>консьєржи</t>
  </si>
  <si>
    <t>(грн.)</t>
  </si>
  <si>
    <t>Фонд заробітної плати, зокрема:</t>
  </si>
  <si>
    <t>Роботи за договорами, зокрема:</t>
  </si>
  <si>
    <t>В И Т Р А Ч Е Н О :</t>
  </si>
  <si>
    <t>"Київенерго" - активна електроенергія</t>
  </si>
  <si>
    <t>"Київводоканал"</t>
  </si>
  <si>
    <t>"Укрліфтсервіс"</t>
  </si>
  <si>
    <t>"Альтфатер" (вивіз відходів)</t>
  </si>
  <si>
    <t>Закупка ТМЦ, зокрема:</t>
  </si>
  <si>
    <t>Всього</t>
  </si>
  <si>
    <t>від власників житлових приміщень</t>
  </si>
  <si>
    <t>від власників нежитлових приміщень</t>
  </si>
  <si>
    <t>від орендарів</t>
  </si>
  <si>
    <t>Орендна плата</t>
  </si>
  <si>
    <t>Ремонтний фонд</t>
  </si>
  <si>
    <t>В С Ь О Г О :</t>
  </si>
  <si>
    <t>адміністрація Об'єднання</t>
  </si>
  <si>
    <t>технічний персонал</t>
  </si>
  <si>
    <t xml:space="preserve">Послуги зв'язку  </t>
  </si>
  <si>
    <t>"Київенерго" - теплова енергія</t>
  </si>
  <si>
    <t>Інформаційне забезпечення, зокрема:</t>
  </si>
  <si>
    <t>Реєстація домену сайту</t>
  </si>
  <si>
    <t>Інформаційно-консультаційні послуги</t>
  </si>
  <si>
    <t>Обслуговування офісу Об'єднання, зокрема:</t>
  </si>
  <si>
    <t>ВЕБ-хостінг</t>
  </si>
  <si>
    <t>Придбання, встановлення  та ремонт устаткування, зокрема:</t>
  </si>
  <si>
    <t>Податки, зокрема:</t>
  </si>
  <si>
    <t>Податок на землю</t>
  </si>
  <si>
    <t>Утримання будинку / комунальні послуги</t>
  </si>
  <si>
    <t>Інші витрати:</t>
  </si>
  <si>
    <t>канцтовари</t>
  </si>
  <si>
    <t>Послуги "Райффайзен Банк Аваль"</t>
  </si>
  <si>
    <t>САЛЬДО  на початок періоду</t>
  </si>
  <si>
    <t>САЛЬДО на кінець періоду:</t>
  </si>
  <si>
    <t>господарські закупки</t>
  </si>
  <si>
    <t>Механізоване прибирання снігу</t>
  </si>
  <si>
    <t>Інтернет</t>
  </si>
  <si>
    <t xml:space="preserve"> вал деблокератора шлагбауму</t>
  </si>
  <si>
    <t>кабель інтерфейс лічильника ІТП</t>
  </si>
  <si>
    <t>заміна замків</t>
  </si>
  <si>
    <t>перенесення паркану</t>
  </si>
  <si>
    <t>ТМЦ для ремонту, зокрема:</t>
  </si>
  <si>
    <t>Приміщення 137</t>
  </si>
  <si>
    <t>Паркан</t>
  </si>
  <si>
    <t xml:space="preserve">Архітектурна майстерня Донець </t>
  </si>
  <si>
    <t xml:space="preserve">UPS </t>
  </si>
  <si>
    <t>SONY диктофон</t>
  </si>
  <si>
    <t>USB перехідник</t>
  </si>
  <si>
    <t>Виплати за авансовими звітами:</t>
  </si>
  <si>
    <t>транспортні витрати</t>
  </si>
  <si>
    <t>поштові витрати</t>
  </si>
  <si>
    <t xml:space="preserve">Штраф в податкову </t>
  </si>
  <si>
    <t>Дах 1й п.</t>
  </si>
  <si>
    <t>Інші надходже- ння</t>
  </si>
  <si>
    <t xml:space="preserve">Опалення </t>
  </si>
  <si>
    <t>КП "Київтеплоенерго" - теплова енергія</t>
  </si>
  <si>
    <t>Нанесення дорожної розмітки</t>
  </si>
  <si>
    <t>Утилізація ламп</t>
  </si>
  <si>
    <t>програмне забезпечення</t>
  </si>
  <si>
    <t>Відеообладнання системи спостереження</t>
  </si>
  <si>
    <t>Заміна плати ліфту</t>
  </si>
  <si>
    <t xml:space="preserve">радіатори масляні </t>
  </si>
  <si>
    <t>інвентар</t>
  </si>
  <si>
    <t>доводчик дверей</t>
  </si>
  <si>
    <t>компакт</t>
  </si>
  <si>
    <t>грунт</t>
  </si>
  <si>
    <t>сіль технічна</t>
  </si>
  <si>
    <t>поштові марки</t>
  </si>
  <si>
    <t>інші ТМЦ</t>
  </si>
  <si>
    <t>інші</t>
  </si>
  <si>
    <t>поповнення рахунку ПДВ</t>
  </si>
  <si>
    <t xml:space="preserve">Рух коштів через розрахункові рахунки ОСББ "Зоряне" за 2018 рік </t>
  </si>
  <si>
    <t>ДТЕК "Київенерго" - активна електроен.</t>
  </si>
  <si>
    <t xml:space="preserve">Обсуговування компьютерної та копіювальної техніки </t>
  </si>
  <si>
    <t>КП "Київжитлоспецексплуатація" - розрахунок  за вікна</t>
  </si>
  <si>
    <t>комплектуючи  до санвузла</t>
  </si>
  <si>
    <t>держсубвенції пільги, субсідії</t>
  </si>
  <si>
    <r>
      <t>Додаток №2</t>
    </r>
    <r>
      <rPr>
        <b/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</si>
</sst>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Times New Roman"/>
      <family val="1"/>
    </font>
    <font>
      <sz val="1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" fontId="3" fillId="0" borderId="14" xfId="0" applyNumberFormat="1" applyFont="1" applyBorder="1" applyAlignment="1">
      <alignment horizontal="center" wrapText="1"/>
    </xf>
    <xf numFmtId="4" fontId="3" fillId="0" borderId="15" xfId="0" applyNumberFormat="1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4" fontId="3" fillId="0" borderId="1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 wrapText="1"/>
    </xf>
    <xf numFmtId="4" fontId="3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9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wrapText="1"/>
    </xf>
    <xf numFmtId="4" fontId="3" fillId="0" borderId="23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4" fontId="3" fillId="0" borderId="26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right" wrapText="1"/>
    </xf>
    <xf numFmtId="4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0" fontId="3" fillId="0" borderId="22" xfId="0" applyFont="1" applyBorder="1" applyAlignment="1">
      <alignment horizontal="left" wrapText="1"/>
    </xf>
    <xf numFmtId="0" fontId="2" fillId="0" borderId="28" xfId="0" applyFont="1" applyBorder="1" applyAlignment="1">
      <alignment horizontal="right" wrapText="1"/>
    </xf>
    <xf numFmtId="4" fontId="2" fillId="0" borderId="29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2" fillId="0" borderId="25" xfId="0" applyFont="1" applyBorder="1" applyAlignment="1">
      <alignment horizontal="right" wrapText="1"/>
    </xf>
    <xf numFmtId="4" fontId="2" fillId="0" borderId="26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3" fillId="0" borderId="31" xfId="0" applyFont="1" applyBorder="1" applyAlignment="1">
      <alignment wrapText="1"/>
    </xf>
    <xf numFmtId="4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horizontal="center"/>
    </xf>
    <xf numFmtId="4" fontId="42" fillId="0" borderId="11" xfId="0" applyNumberFormat="1" applyFont="1" applyBorder="1" applyAlignment="1">
      <alignment horizontal="center" wrapText="1"/>
    </xf>
    <xf numFmtId="4" fontId="42" fillId="0" borderId="14" xfId="0" applyNumberFormat="1" applyFont="1" applyBorder="1" applyAlignment="1">
      <alignment horizontal="center" wrapText="1"/>
    </xf>
    <xf numFmtId="4" fontId="42" fillId="0" borderId="14" xfId="0" applyNumberFormat="1" applyFont="1" applyBorder="1" applyAlignment="1">
      <alignment horizontal="center"/>
    </xf>
    <xf numFmtId="4" fontId="42" fillId="0" borderId="17" xfId="0" applyNumberFormat="1" applyFont="1" applyBorder="1" applyAlignment="1">
      <alignment horizontal="center"/>
    </xf>
    <xf numFmtId="4" fontId="42" fillId="0" borderId="20" xfId="0" applyNumberFormat="1" applyFont="1" applyBorder="1" applyAlignment="1">
      <alignment horizontal="center"/>
    </xf>
    <xf numFmtId="4" fontId="42" fillId="0" borderId="23" xfId="0" applyNumberFormat="1" applyFont="1" applyBorder="1" applyAlignment="1">
      <alignment horizontal="center"/>
    </xf>
    <xf numFmtId="4" fontId="42" fillId="0" borderId="26" xfId="0" applyNumberFormat="1" applyFont="1" applyBorder="1" applyAlignment="1">
      <alignment horizontal="center"/>
    </xf>
    <xf numFmtId="4" fontId="43" fillId="0" borderId="20" xfId="0" applyNumberFormat="1" applyFont="1" applyBorder="1" applyAlignment="1">
      <alignment horizontal="center"/>
    </xf>
    <xf numFmtId="4" fontId="43" fillId="0" borderId="23" xfId="0" applyNumberFormat="1" applyFont="1" applyBorder="1" applyAlignment="1">
      <alignment horizontal="center"/>
    </xf>
    <xf numFmtId="4" fontId="43" fillId="0" borderId="29" xfId="0" applyNumberFormat="1" applyFont="1" applyBorder="1" applyAlignment="1">
      <alignment horizontal="center"/>
    </xf>
    <xf numFmtId="4" fontId="43" fillId="0" borderId="26" xfId="0" applyNumberFormat="1" applyFont="1" applyBorder="1" applyAlignment="1">
      <alignment horizontal="center"/>
    </xf>
    <xf numFmtId="4" fontId="42" fillId="0" borderId="32" xfId="0" applyNumberFormat="1" applyFont="1" applyBorder="1" applyAlignment="1">
      <alignment horizontal="center"/>
    </xf>
    <xf numFmtId="4" fontId="43" fillId="0" borderId="0" xfId="0" applyNumberFormat="1" applyFont="1" applyBorder="1" applyAlignment="1">
      <alignment horizontal="center"/>
    </xf>
    <xf numFmtId="4" fontId="42" fillId="0" borderId="0" xfId="0" applyNumberFormat="1" applyFont="1" applyAlignment="1">
      <alignment horizontal="center"/>
    </xf>
    <xf numFmtId="4" fontId="43" fillId="0" borderId="0" xfId="0" applyNumberFormat="1" applyFont="1" applyAlignment="1">
      <alignment horizontal="center"/>
    </xf>
    <xf numFmtId="0" fontId="4" fillId="0" borderId="34" xfId="0" applyFont="1" applyBorder="1" applyAlignment="1">
      <alignment horizontal="center" wrapText="1"/>
    </xf>
    <xf numFmtId="4" fontId="5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tabSelected="1" zoomScalePageLayoutView="0" workbookViewId="0" topLeftCell="A1">
      <selection activeCell="A83" sqref="A83:IV88"/>
    </sheetView>
  </sheetViews>
  <sheetFormatPr defaultColWidth="9.125" defaultRowHeight="15" customHeight="1"/>
  <cols>
    <col min="1" max="1" width="34.125" style="1" customWidth="1"/>
    <col min="2" max="2" width="12.125" style="2" customWidth="1"/>
    <col min="3" max="3" width="11.50390625" style="2" customWidth="1"/>
    <col min="4" max="4" width="11.125" style="65" customWidth="1"/>
    <col min="5" max="5" width="12.50390625" style="2" customWidth="1"/>
    <col min="6" max="6" width="11.625" style="2" customWidth="1"/>
    <col min="7" max="7" width="10.625" style="2" customWidth="1"/>
    <col min="8" max="16384" width="9.125" style="3" customWidth="1"/>
  </cols>
  <sheetData>
    <row r="1" spans="4:7" ht="30" customHeight="1">
      <c r="D1" s="67" t="s">
        <v>84</v>
      </c>
      <c r="E1" s="68"/>
      <c r="F1" s="68"/>
      <c r="G1" s="68"/>
    </row>
    <row r="2" spans="1:7" s="4" customFormat="1" ht="25.5" customHeight="1" thickBot="1">
      <c r="A2" s="66" t="s">
        <v>78</v>
      </c>
      <c r="B2" s="66"/>
      <c r="C2" s="66"/>
      <c r="D2" s="66"/>
      <c r="E2" s="66"/>
      <c r="F2" s="66"/>
      <c r="G2" s="66"/>
    </row>
    <row r="3" spans="1:7" s="8" customFormat="1" ht="54.75" customHeight="1">
      <c r="A3" s="5"/>
      <c r="B3" s="6" t="s">
        <v>16</v>
      </c>
      <c r="C3" s="6" t="s">
        <v>35</v>
      </c>
      <c r="D3" s="51" t="s">
        <v>21</v>
      </c>
      <c r="E3" s="6" t="s">
        <v>61</v>
      </c>
      <c r="F3" s="6" t="s">
        <v>20</v>
      </c>
      <c r="G3" s="7" t="s">
        <v>60</v>
      </c>
    </row>
    <row r="4" spans="1:7" s="8" customFormat="1" ht="15" customHeight="1" thickBot="1">
      <c r="A4" s="9"/>
      <c r="B4" s="10" t="s">
        <v>7</v>
      </c>
      <c r="C4" s="10" t="s">
        <v>7</v>
      </c>
      <c r="D4" s="52" t="s">
        <v>7</v>
      </c>
      <c r="E4" s="10" t="s">
        <v>7</v>
      </c>
      <c r="F4" s="10" t="s">
        <v>7</v>
      </c>
      <c r="G4" s="11" t="s">
        <v>7</v>
      </c>
    </row>
    <row r="5" spans="1:7" s="15" customFormat="1" ht="15" customHeight="1" thickBot="1">
      <c r="A5" s="12" t="s">
        <v>39</v>
      </c>
      <c r="B5" s="13">
        <v>332792.7</v>
      </c>
      <c r="C5" s="13">
        <v>-237013.23</v>
      </c>
      <c r="D5" s="53">
        <v>3332.76</v>
      </c>
      <c r="E5" s="13">
        <v>-334610.2</v>
      </c>
      <c r="F5" s="13">
        <v>753642.58</v>
      </c>
      <c r="G5" s="14">
        <v>147440.79</v>
      </c>
    </row>
    <row r="6" spans="1:7" s="20" customFormat="1" ht="15" customHeight="1" thickBot="1">
      <c r="A6" s="16"/>
      <c r="B6" s="17"/>
      <c r="C6" s="17"/>
      <c r="D6" s="54"/>
      <c r="E6" s="17"/>
      <c r="F6" s="18"/>
      <c r="G6" s="19"/>
    </row>
    <row r="7" spans="1:7" s="24" customFormat="1" ht="15" customHeight="1">
      <c r="A7" s="21" t="s">
        <v>0</v>
      </c>
      <c r="B7" s="22"/>
      <c r="C7" s="22"/>
      <c r="D7" s="55"/>
      <c r="E7" s="22"/>
      <c r="F7" s="22"/>
      <c r="G7" s="23"/>
    </row>
    <row r="8" spans="1:7" s="15" customFormat="1" ht="15" customHeight="1">
      <c r="A8" s="25" t="s">
        <v>17</v>
      </c>
      <c r="B8" s="26">
        <f>C8+D8+E8</f>
        <v>1669473.06</v>
      </c>
      <c r="C8" s="26">
        <v>645434.43</v>
      </c>
      <c r="D8" s="56">
        <v>21789.11</v>
      </c>
      <c r="E8" s="26">
        <v>1002249.52</v>
      </c>
      <c r="F8" s="26"/>
      <c r="G8" s="27"/>
    </row>
    <row r="9" spans="1:7" s="15" customFormat="1" ht="15" customHeight="1">
      <c r="A9" s="25" t="s">
        <v>18</v>
      </c>
      <c r="B9" s="26">
        <f>C9+D9+E9</f>
        <v>445791.24</v>
      </c>
      <c r="C9" s="26">
        <v>88955.52</v>
      </c>
      <c r="D9" s="56">
        <v>0</v>
      </c>
      <c r="E9" s="26">
        <v>356835.72</v>
      </c>
      <c r="F9" s="26"/>
      <c r="G9" s="27"/>
    </row>
    <row r="10" spans="1:7" s="15" customFormat="1" ht="15" customHeight="1">
      <c r="A10" s="25" t="s">
        <v>19</v>
      </c>
      <c r="B10" s="26">
        <f>C10+D10+E10+F10</f>
        <v>1748301.27</v>
      </c>
      <c r="C10" s="26">
        <v>123451.17</v>
      </c>
      <c r="D10" s="56"/>
      <c r="E10" s="26">
        <v>109766.44</v>
      </c>
      <c r="F10" s="26">
        <v>1515083.66</v>
      </c>
      <c r="G10" s="27"/>
    </row>
    <row r="11" spans="1:7" s="15" customFormat="1" ht="15" customHeight="1">
      <c r="A11" s="25" t="s">
        <v>5</v>
      </c>
      <c r="B11" s="26">
        <f>C11+D11+E11+F11</f>
        <v>16407.879999999997</v>
      </c>
      <c r="C11" s="26">
        <v>13407.88</v>
      </c>
      <c r="D11" s="56"/>
      <c r="E11" s="26"/>
      <c r="F11" s="26">
        <v>3000</v>
      </c>
      <c r="G11" s="27"/>
    </row>
    <row r="12" spans="1:7" s="15" customFormat="1" ht="15" customHeight="1">
      <c r="A12" s="25" t="s">
        <v>83</v>
      </c>
      <c r="B12" s="26">
        <f>C12+E12</f>
        <v>58859.71</v>
      </c>
      <c r="C12" s="26">
        <v>32934.39</v>
      </c>
      <c r="D12" s="56"/>
      <c r="E12" s="26">
        <v>25925.32</v>
      </c>
      <c r="F12" s="26"/>
      <c r="G12" s="27"/>
    </row>
    <row r="13" spans="1:7" ht="15" customHeight="1" thickBot="1">
      <c r="A13" s="28" t="s">
        <v>22</v>
      </c>
      <c r="B13" s="29">
        <f aca="true" t="shared" si="0" ref="B13:G13">SUM(B8:B12)</f>
        <v>3938833.1599999997</v>
      </c>
      <c r="C13" s="29">
        <f t="shared" si="0"/>
        <v>904183.3900000001</v>
      </c>
      <c r="D13" s="57">
        <f t="shared" si="0"/>
        <v>21789.11</v>
      </c>
      <c r="E13" s="29">
        <f t="shared" si="0"/>
        <v>1494777</v>
      </c>
      <c r="F13" s="29">
        <f t="shared" si="0"/>
        <v>1518083.66</v>
      </c>
      <c r="G13" s="30">
        <f t="shared" si="0"/>
        <v>0</v>
      </c>
    </row>
    <row r="14" spans="1:7" ht="15" customHeight="1" thickBot="1">
      <c r="A14" s="16"/>
      <c r="B14" s="17"/>
      <c r="C14" s="17"/>
      <c r="D14" s="54"/>
      <c r="E14" s="17"/>
      <c r="F14" s="17"/>
      <c r="G14" s="31"/>
    </row>
    <row r="15" spans="1:7" ht="15" customHeight="1">
      <c r="A15" s="21" t="s">
        <v>10</v>
      </c>
      <c r="B15" s="32"/>
      <c r="C15" s="32"/>
      <c r="D15" s="58"/>
      <c r="E15" s="32"/>
      <c r="F15" s="32"/>
      <c r="G15" s="33"/>
    </row>
    <row r="16" spans="1:7" s="15" customFormat="1" ht="15" customHeight="1">
      <c r="A16" s="25" t="s">
        <v>8</v>
      </c>
      <c r="B16" s="26">
        <f>C16+F16</f>
        <v>949019.77</v>
      </c>
      <c r="C16" s="26">
        <f>C18+C17</f>
        <v>433339.5</v>
      </c>
      <c r="D16" s="56"/>
      <c r="E16" s="26"/>
      <c r="F16" s="26">
        <f>F19</f>
        <v>515680.27</v>
      </c>
      <c r="G16" s="27"/>
    </row>
    <row r="17" spans="1:7" ht="15" customHeight="1">
      <c r="A17" s="34" t="s">
        <v>23</v>
      </c>
      <c r="B17" s="35" t="s">
        <v>1</v>
      </c>
      <c r="C17" s="35">
        <v>257716.23</v>
      </c>
      <c r="D17" s="59"/>
      <c r="E17" s="35"/>
      <c r="F17" s="35"/>
      <c r="G17" s="36"/>
    </row>
    <row r="18" spans="1:7" ht="15" customHeight="1">
      <c r="A18" s="34" t="s">
        <v>24</v>
      </c>
      <c r="B18" s="35"/>
      <c r="C18" s="35">
        <v>175623.27</v>
      </c>
      <c r="D18" s="59"/>
      <c r="E18" s="35"/>
      <c r="F18" s="35"/>
      <c r="G18" s="36"/>
    </row>
    <row r="19" spans="1:7" ht="15" customHeight="1">
      <c r="A19" s="34" t="s">
        <v>6</v>
      </c>
      <c r="B19" s="35"/>
      <c r="C19" s="35"/>
      <c r="D19" s="59"/>
      <c r="E19" s="35"/>
      <c r="F19" s="35">
        <v>515680.27</v>
      </c>
      <c r="G19" s="36"/>
    </row>
    <row r="20" spans="1:7" s="15" customFormat="1" ht="15" customHeight="1">
      <c r="A20" s="25" t="s">
        <v>2</v>
      </c>
      <c r="B20" s="26">
        <f>C20+F20</f>
        <v>210967.15000000002</v>
      </c>
      <c r="C20" s="26">
        <v>97474.91</v>
      </c>
      <c r="D20" s="56"/>
      <c r="E20" s="26"/>
      <c r="F20" s="26">
        <v>113492.24</v>
      </c>
      <c r="G20" s="27"/>
    </row>
    <row r="21" spans="1:7" s="15" customFormat="1" ht="34.5" customHeight="1">
      <c r="A21" s="25" t="s">
        <v>11</v>
      </c>
      <c r="B21" s="26">
        <f>C21</f>
        <v>114037.43</v>
      </c>
      <c r="C21" s="26">
        <v>114037.43</v>
      </c>
      <c r="D21" s="56"/>
      <c r="E21" s="26"/>
      <c r="F21" s="26"/>
      <c r="G21" s="27"/>
    </row>
    <row r="22" spans="1:7" s="15" customFormat="1" ht="29.25" customHeight="1">
      <c r="A22" s="25" t="s">
        <v>79</v>
      </c>
      <c r="B22" s="26">
        <f>C22</f>
        <v>242110.72</v>
      </c>
      <c r="C22" s="26">
        <v>242110.72</v>
      </c>
      <c r="D22" s="56"/>
      <c r="E22" s="26"/>
      <c r="F22" s="26"/>
      <c r="G22" s="27"/>
    </row>
    <row r="23" spans="1:7" s="15" customFormat="1" ht="15" customHeight="1">
      <c r="A23" s="25" t="s">
        <v>26</v>
      </c>
      <c r="B23" s="26">
        <f>E23</f>
        <v>1754271.24</v>
      </c>
      <c r="C23" s="26"/>
      <c r="D23" s="56"/>
      <c r="E23" s="26">
        <v>1754271.24</v>
      </c>
      <c r="F23" s="26"/>
      <c r="G23" s="27"/>
    </row>
    <row r="24" spans="1:7" s="15" customFormat="1" ht="35.25" customHeight="1">
      <c r="A24" s="25" t="s">
        <v>62</v>
      </c>
      <c r="B24" s="26">
        <f>E24</f>
        <v>95294.56</v>
      </c>
      <c r="C24" s="26"/>
      <c r="D24" s="56"/>
      <c r="E24" s="26">
        <v>95294.56</v>
      </c>
      <c r="F24" s="26"/>
      <c r="G24" s="27"/>
    </row>
    <row r="25" spans="1:7" s="15" customFormat="1" ht="15" customHeight="1">
      <c r="A25" s="25" t="s">
        <v>12</v>
      </c>
      <c r="B25" s="26">
        <f aca="true" t="shared" si="1" ref="B25:B34">C25</f>
        <v>3612.57</v>
      </c>
      <c r="C25" s="26">
        <v>3612.57</v>
      </c>
      <c r="D25" s="56"/>
      <c r="E25" s="26"/>
      <c r="F25" s="26"/>
      <c r="G25" s="27"/>
    </row>
    <row r="26" spans="1:7" s="15" customFormat="1" ht="15" customHeight="1">
      <c r="A26" s="25" t="s">
        <v>13</v>
      </c>
      <c r="B26" s="26">
        <f t="shared" si="1"/>
        <v>68949.19</v>
      </c>
      <c r="C26" s="26">
        <v>68949.19</v>
      </c>
      <c r="D26" s="56"/>
      <c r="E26" s="26"/>
      <c r="F26" s="26"/>
      <c r="G26" s="27"/>
    </row>
    <row r="27" spans="1:7" s="15" customFormat="1" ht="15" customHeight="1">
      <c r="A27" s="25" t="s">
        <v>14</v>
      </c>
      <c r="B27" s="26">
        <f t="shared" si="1"/>
        <v>67576.65</v>
      </c>
      <c r="C27" s="26">
        <v>67576.65</v>
      </c>
      <c r="D27" s="56"/>
      <c r="E27" s="26"/>
      <c r="F27" s="26"/>
      <c r="G27" s="27"/>
    </row>
    <row r="28" spans="1:7" s="15" customFormat="1" ht="15" customHeight="1">
      <c r="A28" s="25" t="s">
        <v>38</v>
      </c>
      <c r="B28" s="26">
        <f t="shared" si="1"/>
        <v>10207.71</v>
      </c>
      <c r="C28" s="26">
        <v>10207.71</v>
      </c>
      <c r="D28" s="56"/>
      <c r="E28" s="26"/>
      <c r="F28" s="26"/>
      <c r="G28" s="27"/>
    </row>
    <row r="29" spans="1:7" s="15" customFormat="1" ht="15" customHeight="1">
      <c r="A29" s="25" t="s">
        <v>25</v>
      </c>
      <c r="B29" s="26">
        <f t="shared" si="1"/>
        <v>5421.96</v>
      </c>
      <c r="C29" s="26">
        <v>5421.96</v>
      </c>
      <c r="D29" s="56"/>
      <c r="E29" s="26"/>
      <c r="F29" s="26"/>
      <c r="G29" s="27"/>
    </row>
    <row r="30" spans="1:7" s="15" customFormat="1" ht="15" customHeight="1">
      <c r="A30" s="25" t="s">
        <v>42</v>
      </c>
      <c r="B30" s="26">
        <f t="shared" si="1"/>
        <v>3400</v>
      </c>
      <c r="C30" s="26">
        <v>3400</v>
      </c>
      <c r="D30" s="56"/>
      <c r="E30" s="26"/>
      <c r="F30" s="26"/>
      <c r="G30" s="27"/>
    </row>
    <row r="31" spans="1:7" s="15" customFormat="1" ht="15" customHeight="1">
      <c r="A31" s="25" t="s">
        <v>63</v>
      </c>
      <c r="B31" s="26">
        <f t="shared" si="1"/>
        <v>5800.3</v>
      </c>
      <c r="C31" s="26">
        <v>5800.3</v>
      </c>
      <c r="D31" s="56"/>
      <c r="E31" s="26"/>
      <c r="F31" s="26"/>
      <c r="G31" s="27"/>
    </row>
    <row r="32" spans="1:7" s="15" customFormat="1" ht="15" customHeight="1">
      <c r="A32" s="25" t="s">
        <v>64</v>
      </c>
      <c r="B32" s="26">
        <f t="shared" si="1"/>
        <v>415</v>
      </c>
      <c r="C32" s="26">
        <v>415</v>
      </c>
      <c r="D32" s="56"/>
      <c r="E32" s="26"/>
      <c r="F32" s="26"/>
      <c r="G32" s="27"/>
    </row>
    <row r="33" spans="1:7" s="15" customFormat="1" ht="15" customHeight="1">
      <c r="A33" s="25" t="s">
        <v>3</v>
      </c>
      <c r="B33" s="26">
        <f t="shared" si="1"/>
        <v>0</v>
      </c>
      <c r="C33" s="26">
        <v>0</v>
      </c>
      <c r="D33" s="56"/>
      <c r="E33" s="26"/>
      <c r="F33" s="26"/>
      <c r="G33" s="27"/>
    </row>
    <row r="34" spans="1:7" s="15" customFormat="1" ht="15" customHeight="1">
      <c r="A34" s="25" t="s">
        <v>27</v>
      </c>
      <c r="B34" s="26">
        <f t="shared" si="1"/>
        <v>4399</v>
      </c>
      <c r="C34" s="26">
        <f>C35+C36+C37+C38</f>
        <v>4399</v>
      </c>
      <c r="D34" s="56"/>
      <c r="E34" s="26"/>
      <c r="F34" s="26"/>
      <c r="G34" s="27"/>
    </row>
    <row r="35" spans="1:7" ht="15" customHeight="1">
      <c r="A35" s="34" t="s">
        <v>65</v>
      </c>
      <c r="B35" s="35"/>
      <c r="C35" s="35">
        <v>2091</v>
      </c>
      <c r="D35" s="59"/>
      <c r="E35" s="35"/>
      <c r="F35" s="35"/>
      <c r="G35" s="36"/>
    </row>
    <row r="36" spans="1:7" ht="15" customHeight="1">
      <c r="A36" s="34" t="s">
        <v>43</v>
      </c>
      <c r="B36" s="35"/>
      <c r="C36" s="35">
        <v>351</v>
      </c>
      <c r="D36" s="59"/>
      <c r="E36" s="35"/>
      <c r="F36" s="35"/>
      <c r="G36" s="36"/>
    </row>
    <row r="37" spans="1:7" ht="15" customHeight="1">
      <c r="A37" s="34" t="s">
        <v>28</v>
      </c>
      <c r="B37" s="35"/>
      <c r="C37" s="35">
        <v>258</v>
      </c>
      <c r="D37" s="59"/>
      <c r="E37" s="35"/>
      <c r="F37" s="35"/>
      <c r="G37" s="36"/>
    </row>
    <row r="38" spans="1:7" ht="15" customHeight="1">
      <c r="A38" s="34" t="s">
        <v>29</v>
      </c>
      <c r="B38" s="35"/>
      <c r="C38" s="35">
        <v>1699</v>
      </c>
      <c r="D38" s="59"/>
      <c r="E38" s="35"/>
      <c r="F38" s="35"/>
      <c r="G38" s="36"/>
    </row>
    <row r="39" spans="1:7" s="15" customFormat="1" ht="28.5" customHeight="1">
      <c r="A39" s="25" t="s">
        <v>30</v>
      </c>
      <c r="B39" s="26">
        <f>C39</f>
        <v>6030.06</v>
      </c>
      <c r="C39" s="26">
        <f>C40+C41</f>
        <v>6030.06</v>
      </c>
      <c r="D39" s="56"/>
      <c r="E39" s="26"/>
      <c r="F39" s="26"/>
      <c r="G39" s="27"/>
    </row>
    <row r="40" spans="1:7" ht="15" customHeight="1">
      <c r="A40" s="34" t="s">
        <v>31</v>
      </c>
      <c r="B40" s="35"/>
      <c r="C40" s="35">
        <v>1040.04</v>
      </c>
      <c r="D40" s="59"/>
      <c r="E40" s="35"/>
      <c r="F40" s="35"/>
      <c r="G40" s="36"/>
    </row>
    <row r="41" spans="1:7" ht="30.75" customHeight="1">
      <c r="A41" s="34" t="s">
        <v>80</v>
      </c>
      <c r="B41" s="35"/>
      <c r="C41" s="35">
        <v>4990.02</v>
      </c>
      <c r="D41" s="59"/>
      <c r="E41" s="35"/>
      <c r="F41" s="35"/>
      <c r="G41" s="36"/>
    </row>
    <row r="42" spans="1:7" s="15" customFormat="1" ht="30" customHeight="1">
      <c r="A42" s="25" t="s">
        <v>32</v>
      </c>
      <c r="B42" s="26">
        <f>SUM(C42:F42)</f>
        <v>98235</v>
      </c>
      <c r="C42" s="26">
        <f>SUM(C43:C48)</f>
        <v>15726.6</v>
      </c>
      <c r="D42" s="56" t="s">
        <v>1</v>
      </c>
      <c r="E42" s="26"/>
      <c r="F42" s="26">
        <f>SUM(F43:F48)</f>
        <v>82508.4</v>
      </c>
      <c r="G42" s="27"/>
    </row>
    <row r="43" spans="1:7" ht="15" customHeight="1">
      <c r="A43" s="34" t="s">
        <v>44</v>
      </c>
      <c r="B43" s="35"/>
      <c r="C43" s="35"/>
      <c r="D43" s="35"/>
      <c r="E43" s="35"/>
      <c r="F43" s="35">
        <v>4470</v>
      </c>
      <c r="G43" s="36"/>
    </row>
    <row r="44" spans="1:7" ht="15" customHeight="1">
      <c r="A44" s="34" t="s">
        <v>45</v>
      </c>
      <c r="B44" s="35"/>
      <c r="C44" s="35">
        <v>680</v>
      </c>
      <c r="D44" s="35" t="s">
        <v>1</v>
      </c>
      <c r="E44" s="35"/>
      <c r="F44" s="35"/>
      <c r="G44" s="36"/>
    </row>
    <row r="45" spans="1:7" ht="15" customHeight="1">
      <c r="A45" s="34" t="s">
        <v>46</v>
      </c>
      <c r="B45" s="35"/>
      <c r="C45" s="35">
        <v>11211</v>
      </c>
      <c r="D45" s="35" t="s">
        <v>1</v>
      </c>
      <c r="E45" s="35"/>
      <c r="F45" s="35" t="s">
        <v>1</v>
      </c>
      <c r="G45" s="36"/>
    </row>
    <row r="46" spans="1:7" ht="15" customHeight="1">
      <c r="A46" s="34" t="s">
        <v>66</v>
      </c>
      <c r="B46" s="35"/>
      <c r="C46" s="35"/>
      <c r="D46" s="35" t="s">
        <v>1</v>
      </c>
      <c r="E46" s="35"/>
      <c r="F46" s="35">
        <v>71042.4</v>
      </c>
      <c r="G46" s="36"/>
    </row>
    <row r="47" spans="1:7" ht="15" customHeight="1">
      <c r="A47" s="34" t="s">
        <v>67</v>
      </c>
      <c r="B47" s="35"/>
      <c r="C47" s="35">
        <v>3835.6</v>
      </c>
      <c r="D47" s="35" t="s">
        <v>1</v>
      </c>
      <c r="E47" s="35"/>
      <c r="F47" s="35"/>
      <c r="G47" s="36"/>
    </row>
    <row r="48" spans="1:7" ht="15" customHeight="1">
      <c r="A48" s="34" t="s">
        <v>47</v>
      </c>
      <c r="B48" s="35"/>
      <c r="C48" s="35"/>
      <c r="D48" s="35" t="s">
        <v>1</v>
      </c>
      <c r="E48" s="35"/>
      <c r="F48" s="35">
        <v>6996</v>
      </c>
      <c r="G48" s="36"/>
    </row>
    <row r="49" spans="1:7" s="15" customFormat="1" ht="15" customHeight="1">
      <c r="A49" s="37" t="s">
        <v>48</v>
      </c>
      <c r="B49" s="26">
        <f>C49+F49</f>
        <v>78414.26</v>
      </c>
      <c r="C49" s="26">
        <f>C50</f>
        <v>6939.55</v>
      </c>
      <c r="D49" s="26" t="s">
        <v>1</v>
      </c>
      <c r="E49" s="26"/>
      <c r="F49" s="26">
        <f>SUM(F50:F52)</f>
        <v>71474.70999999999</v>
      </c>
      <c r="G49" s="27"/>
    </row>
    <row r="50" spans="1:7" ht="15" customHeight="1">
      <c r="A50" s="34" t="s">
        <v>59</v>
      </c>
      <c r="B50" s="35"/>
      <c r="C50" s="35">
        <v>6939.55</v>
      </c>
      <c r="D50" s="35" t="s">
        <v>1</v>
      </c>
      <c r="E50" s="35"/>
      <c r="F50" s="35"/>
      <c r="G50" s="36"/>
    </row>
    <row r="51" spans="1:7" ht="15" customHeight="1">
      <c r="A51" s="34" t="s">
        <v>49</v>
      </c>
      <c r="B51" s="35"/>
      <c r="C51" s="35"/>
      <c r="D51" s="35"/>
      <c r="E51" s="35"/>
      <c r="F51" s="35">
        <v>63470.71</v>
      </c>
      <c r="G51" s="36"/>
    </row>
    <row r="52" spans="1:7" ht="15" customHeight="1">
      <c r="A52" s="34" t="s">
        <v>50</v>
      </c>
      <c r="B52" s="35"/>
      <c r="C52" s="35"/>
      <c r="D52" s="35" t="s">
        <v>1</v>
      </c>
      <c r="E52" s="35"/>
      <c r="F52" s="35">
        <v>8004</v>
      </c>
      <c r="G52" s="36"/>
    </row>
    <row r="53" spans="1:7" s="15" customFormat="1" ht="15" customHeight="1">
      <c r="A53" s="25" t="s">
        <v>9</v>
      </c>
      <c r="B53" s="26">
        <f>D53+F53</f>
        <v>70690.29000000001</v>
      </c>
      <c r="C53" s="26"/>
      <c r="D53" s="56">
        <f>D54</f>
        <v>40690.29</v>
      </c>
      <c r="E53" s="26"/>
      <c r="F53" s="26">
        <f>F55</f>
        <v>30000</v>
      </c>
      <c r="G53" s="27"/>
    </row>
    <row r="54" spans="1:7" ht="30.75" customHeight="1">
      <c r="A54" s="34" t="s">
        <v>81</v>
      </c>
      <c r="B54" s="35"/>
      <c r="C54" s="35"/>
      <c r="D54" s="59">
        <v>40690.29</v>
      </c>
      <c r="E54" s="35"/>
      <c r="F54" s="35"/>
      <c r="G54" s="36"/>
    </row>
    <row r="55" spans="1:7" ht="18.75" customHeight="1">
      <c r="A55" s="34" t="s">
        <v>51</v>
      </c>
      <c r="B55" s="35"/>
      <c r="C55" s="35"/>
      <c r="D55" s="59" t="s">
        <v>1</v>
      </c>
      <c r="E55" s="35"/>
      <c r="F55" s="35">
        <v>30000</v>
      </c>
      <c r="G55" s="36"/>
    </row>
    <row r="56" spans="1:7" s="15" customFormat="1" ht="15" customHeight="1">
      <c r="A56" s="25" t="s">
        <v>15</v>
      </c>
      <c r="B56" s="26">
        <f>F56+C56</f>
        <v>23398.910000000003</v>
      </c>
      <c r="C56" s="26">
        <f>C57+C58+C60+C61+C62+C64+C65+C66+C67</f>
        <v>19121.910000000003</v>
      </c>
      <c r="D56" s="56"/>
      <c r="E56" s="26"/>
      <c r="F56" s="26">
        <f>SUM(F57:F67)</f>
        <v>4277</v>
      </c>
      <c r="G56" s="27"/>
    </row>
    <row r="57" spans="1:7" ht="15" customHeight="1">
      <c r="A57" s="34" t="s">
        <v>52</v>
      </c>
      <c r="B57" s="35"/>
      <c r="C57" s="35">
        <v>3378</v>
      </c>
      <c r="D57" s="59"/>
      <c r="E57" s="35"/>
      <c r="F57" s="35" t="s">
        <v>1</v>
      </c>
      <c r="G57" s="36"/>
    </row>
    <row r="58" spans="1:7" ht="15" customHeight="1">
      <c r="A58" s="34" t="s">
        <v>54</v>
      </c>
      <c r="B58" s="35"/>
      <c r="C58" s="35">
        <v>630.46</v>
      </c>
      <c r="D58" s="59"/>
      <c r="E58" s="35"/>
      <c r="F58" s="35" t="s">
        <v>1</v>
      </c>
      <c r="G58" s="36"/>
    </row>
    <row r="59" spans="1:7" ht="15" customHeight="1">
      <c r="A59" s="34" t="s">
        <v>68</v>
      </c>
      <c r="B59" s="35"/>
      <c r="C59" s="35"/>
      <c r="D59" s="59"/>
      <c r="E59" s="35"/>
      <c r="F59" s="35">
        <v>2993</v>
      </c>
      <c r="G59" s="36"/>
    </row>
    <row r="60" spans="1:7" ht="15" customHeight="1">
      <c r="A60" s="34" t="s">
        <v>69</v>
      </c>
      <c r="B60" s="35"/>
      <c r="C60" s="35">
        <v>2206.2</v>
      </c>
      <c r="D60" s="59"/>
      <c r="E60" s="35"/>
      <c r="F60" s="35" t="s">
        <v>1</v>
      </c>
      <c r="G60" s="36"/>
    </row>
    <row r="61" spans="1:7" ht="15" customHeight="1">
      <c r="A61" s="34" t="s">
        <v>53</v>
      </c>
      <c r="B61" s="35"/>
      <c r="C61" s="35">
        <v>1199</v>
      </c>
      <c r="D61" s="59"/>
      <c r="E61" s="35"/>
      <c r="F61" s="35" t="s">
        <v>1</v>
      </c>
      <c r="G61" s="36"/>
    </row>
    <row r="62" spans="1:7" ht="15" customHeight="1">
      <c r="A62" s="34" t="s">
        <v>70</v>
      </c>
      <c r="B62" s="35"/>
      <c r="C62" s="35">
        <v>993.6</v>
      </c>
      <c r="D62" s="59"/>
      <c r="E62" s="35"/>
      <c r="F62" s="35" t="s">
        <v>1</v>
      </c>
      <c r="G62" s="36"/>
    </row>
    <row r="63" spans="1:7" ht="15" customHeight="1">
      <c r="A63" s="34" t="s">
        <v>71</v>
      </c>
      <c r="B63" s="35"/>
      <c r="C63" s="35"/>
      <c r="D63" s="59"/>
      <c r="E63" s="35"/>
      <c r="F63" s="35">
        <v>1284</v>
      </c>
      <c r="G63" s="36"/>
    </row>
    <row r="64" spans="1:7" ht="15" customHeight="1">
      <c r="A64" s="34" t="s">
        <v>72</v>
      </c>
      <c r="B64" s="35"/>
      <c r="C64" s="35">
        <v>5000</v>
      </c>
      <c r="D64" s="59"/>
      <c r="E64" s="35"/>
      <c r="F64" s="35"/>
      <c r="G64" s="36"/>
    </row>
    <row r="65" spans="1:7" ht="15" customHeight="1">
      <c r="A65" s="34" t="s">
        <v>73</v>
      </c>
      <c r="B65" s="35"/>
      <c r="C65" s="35">
        <v>2925</v>
      </c>
      <c r="D65" s="59"/>
      <c r="E65" s="35"/>
      <c r="F65" s="35"/>
      <c r="G65" s="36"/>
    </row>
    <row r="66" spans="1:7" ht="15" customHeight="1">
      <c r="A66" s="34" t="s">
        <v>74</v>
      </c>
      <c r="B66" s="35"/>
      <c r="C66" s="35">
        <v>1050</v>
      </c>
      <c r="D66" s="59"/>
      <c r="E66" s="35"/>
      <c r="F66" s="35"/>
      <c r="G66" s="36"/>
    </row>
    <row r="67" spans="1:7" ht="15" customHeight="1">
      <c r="A67" s="34" t="s">
        <v>75</v>
      </c>
      <c r="B67" s="35"/>
      <c r="C67" s="35">
        <v>1739.65</v>
      </c>
      <c r="D67" s="59"/>
      <c r="E67" s="35"/>
      <c r="F67" s="35"/>
      <c r="G67" s="36"/>
    </row>
    <row r="68" spans="1:7" s="15" customFormat="1" ht="15" customHeight="1">
      <c r="A68" s="25" t="s">
        <v>55</v>
      </c>
      <c r="B68" s="26">
        <f>F68</f>
        <v>15812.34</v>
      </c>
      <c r="C68" s="26"/>
      <c r="D68" s="56"/>
      <c r="E68" s="26"/>
      <c r="F68" s="26">
        <f>F69+F70+F71+F72</f>
        <v>15812.34</v>
      </c>
      <c r="G68" s="27"/>
    </row>
    <row r="69" spans="1:7" s="15" customFormat="1" ht="15" customHeight="1">
      <c r="A69" s="34" t="s">
        <v>56</v>
      </c>
      <c r="B69" s="26"/>
      <c r="C69" s="26"/>
      <c r="D69" s="56"/>
      <c r="E69" s="26"/>
      <c r="F69" s="35">
        <v>8685.83</v>
      </c>
      <c r="G69" s="27"/>
    </row>
    <row r="70" spans="1:7" s="15" customFormat="1" ht="15" customHeight="1">
      <c r="A70" s="34" t="s">
        <v>82</v>
      </c>
      <c r="B70" s="26"/>
      <c r="C70" s="26"/>
      <c r="D70" s="56"/>
      <c r="E70" s="26"/>
      <c r="F70" s="35">
        <v>2412.08</v>
      </c>
      <c r="G70" s="27"/>
    </row>
    <row r="71" spans="1:7" s="15" customFormat="1" ht="15" customHeight="1">
      <c r="A71" s="34" t="s">
        <v>57</v>
      </c>
      <c r="B71" s="26"/>
      <c r="C71" s="26"/>
      <c r="D71" s="56"/>
      <c r="E71" s="26"/>
      <c r="F71" s="35">
        <v>2640.08</v>
      </c>
      <c r="G71" s="27"/>
    </row>
    <row r="72" spans="1:7" s="15" customFormat="1" ht="15" customHeight="1">
      <c r="A72" s="34" t="s">
        <v>76</v>
      </c>
      <c r="B72" s="26"/>
      <c r="C72" s="26"/>
      <c r="D72" s="56"/>
      <c r="E72" s="26"/>
      <c r="F72" s="35">
        <v>2074.35</v>
      </c>
      <c r="G72" s="27"/>
    </row>
    <row r="73" spans="1:7" s="15" customFormat="1" ht="15" customHeight="1">
      <c r="A73" s="25" t="s">
        <v>36</v>
      </c>
      <c r="B73" s="26">
        <f>C73</f>
        <v>7402.42</v>
      </c>
      <c r="C73" s="26">
        <f>C74+C75</f>
        <v>7402.42</v>
      </c>
      <c r="D73" s="56"/>
      <c r="E73" s="26"/>
      <c r="F73" s="26"/>
      <c r="G73" s="27"/>
    </row>
    <row r="74" spans="1:7" ht="15" customHeight="1">
      <c r="A74" s="34" t="s">
        <v>37</v>
      </c>
      <c r="B74" s="35"/>
      <c r="C74" s="35">
        <v>1864.8</v>
      </c>
      <c r="D74" s="59"/>
      <c r="E74" s="35"/>
      <c r="F74" s="35"/>
      <c r="G74" s="36"/>
    </row>
    <row r="75" spans="1:7" ht="15" customHeight="1">
      <c r="A75" s="34" t="s">
        <v>41</v>
      </c>
      <c r="B75" s="35"/>
      <c r="C75" s="35">
        <v>5537.62</v>
      </c>
      <c r="D75" s="59"/>
      <c r="E75" s="35"/>
      <c r="F75" s="35"/>
      <c r="G75" s="36"/>
    </row>
    <row r="76" spans="1:7" s="15" customFormat="1" ht="15" customHeight="1">
      <c r="A76" s="25" t="s">
        <v>33</v>
      </c>
      <c r="B76" s="26">
        <f>F76+C76</f>
        <v>68634.82</v>
      </c>
      <c r="C76" s="26">
        <f>C77+C79</f>
        <v>1134.8200000000002</v>
      </c>
      <c r="D76" s="56"/>
      <c r="E76" s="26"/>
      <c r="F76" s="26">
        <f>F78</f>
        <v>67500</v>
      </c>
      <c r="G76" s="27"/>
    </row>
    <row r="77" spans="1:7" ht="15" customHeight="1">
      <c r="A77" s="34" t="s">
        <v>34</v>
      </c>
      <c r="B77" s="35"/>
      <c r="C77" s="35">
        <v>964.82</v>
      </c>
      <c r="D77" s="59"/>
      <c r="E77" s="35"/>
      <c r="F77" s="35"/>
      <c r="G77" s="36"/>
    </row>
    <row r="78" spans="1:7" ht="15" customHeight="1">
      <c r="A78" s="38" t="s">
        <v>77</v>
      </c>
      <c r="B78" s="39"/>
      <c r="C78" s="39"/>
      <c r="D78" s="60"/>
      <c r="E78" s="39"/>
      <c r="F78" s="39">
        <v>67500</v>
      </c>
      <c r="G78" s="40"/>
    </row>
    <row r="79" spans="1:7" ht="15" customHeight="1" thickBot="1">
      <c r="A79" s="41" t="s">
        <v>58</v>
      </c>
      <c r="B79" s="42"/>
      <c r="C79" s="42">
        <v>170</v>
      </c>
      <c r="D79" s="61"/>
      <c r="E79" s="42"/>
      <c r="F79" s="42"/>
      <c r="G79" s="43"/>
    </row>
    <row r="80" spans="1:7" ht="19.5" customHeight="1" thickBot="1">
      <c r="A80" s="44" t="s">
        <v>4</v>
      </c>
      <c r="B80" s="45">
        <f>B16+B20+B21+B22+B23+B24+B25+B26+B27+B28+B29+B30+B31+B32+B33+B34+B39+B42+B49+B53+B56+B68+B73+B76</f>
        <v>3904101.3499999987</v>
      </c>
      <c r="C80" s="45">
        <f>C76+C73+C56+C49+C42+C39+C34+C33+C32+C31+C30+C29+C28+C27+C26+C25+C22+C21+C20+C16</f>
        <v>1113100.3</v>
      </c>
      <c r="D80" s="62">
        <f>D53</f>
        <v>40690.29</v>
      </c>
      <c r="E80" s="45">
        <f>E24+E23</f>
        <v>1849565.8</v>
      </c>
      <c r="F80" s="45">
        <f>F76+F68+F56+F53+F49+F42+F20+F16</f>
        <v>900744.96</v>
      </c>
      <c r="G80" s="46">
        <v>0</v>
      </c>
    </row>
    <row r="81" spans="1:7" ht="22.5" customHeight="1" thickBot="1">
      <c r="A81" s="44" t="s">
        <v>40</v>
      </c>
      <c r="B81" s="45">
        <f>B5+B13-B80</f>
        <v>367524.5100000007</v>
      </c>
      <c r="C81" s="45">
        <f>C5+C13-C80</f>
        <v>-445930.1399999999</v>
      </c>
      <c r="D81" s="62">
        <f>D5+D13-D80</f>
        <v>-15568.419999999998</v>
      </c>
      <c r="E81" s="45">
        <f>E5+E13-E80</f>
        <v>-689399</v>
      </c>
      <c r="F81" s="45">
        <f>F5+F13-F80</f>
        <v>1370981.2799999998</v>
      </c>
      <c r="G81" s="46">
        <f>G5</f>
        <v>147440.79</v>
      </c>
    </row>
    <row r="82" spans="1:7" s="20" customFormat="1" ht="15" customHeight="1">
      <c r="A82" s="47"/>
      <c r="B82" s="48"/>
      <c r="C82" s="48"/>
      <c r="D82" s="63"/>
      <c r="E82" s="48"/>
      <c r="F82" s="48"/>
      <c r="G82" s="48"/>
    </row>
    <row r="83" spans="1:7" s="15" customFormat="1" ht="15" customHeight="1">
      <c r="A83" s="49"/>
      <c r="B83" s="50"/>
      <c r="C83" s="50"/>
      <c r="D83" s="64"/>
      <c r="E83" s="50"/>
      <c r="F83" s="50"/>
      <c r="G83" s="50"/>
    </row>
  </sheetData>
  <sheetProtection/>
  <mergeCells count="2">
    <mergeCell ref="A2:G2"/>
    <mergeCell ref="D1:G1"/>
  </mergeCells>
  <printOptions/>
  <pageMargins left="0.75" right="0.75" top="1" bottom="1" header="0.5" footer="0.5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Adminic</dc:creator>
  <cp:keywords/>
  <dc:description/>
  <cp:lastModifiedBy>Admin</cp:lastModifiedBy>
  <cp:lastPrinted>2020-03-11T10:54:35Z</cp:lastPrinted>
  <dcterms:created xsi:type="dcterms:W3CDTF">2018-08-09T07:24:11Z</dcterms:created>
  <dcterms:modified xsi:type="dcterms:W3CDTF">2020-07-16T08:33:59Z</dcterms:modified>
  <cp:category/>
  <cp:version/>
  <cp:contentType/>
  <cp:contentStatus/>
</cp:coreProperties>
</file>